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 codeName="{3D1A710C-6663-3D7B-7F91-EC182F24A4BC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uveau dossier\"/>
    </mc:Choice>
  </mc:AlternateContent>
  <xr:revisionPtr revIDLastSave="0" documentId="8_{E8C99C36-962A-494D-B0F4-A812183B99AC}" xr6:coauthVersionLast="36" xr6:coauthVersionMax="36" xr10:uidLastSave="{00000000-0000-0000-0000-000000000000}"/>
  <bookViews>
    <workbookView xWindow="-28920" yWindow="-120" windowWidth="29040" windowHeight="15720" tabRatio="762" xr2:uid="{00000000-000D-0000-FFFF-FFFF00000000}"/>
  </bookViews>
  <sheets>
    <sheet name="Lyon Forearm Clinical Form" sheetId="1" r:id="rId1"/>
    <sheet name="Feuil1" sheetId="4" state="hidden" r:id="rId2"/>
    <sheet name="Pain" sheetId="2" state="hidden" r:id="rId3"/>
    <sheet name="Function" sheetId="3" state="hidden" r:id="rId4"/>
  </sheets>
  <definedNames>
    <definedName name="Function">Function!#REF!</definedName>
    <definedName name="Function2">Function!#REF!</definedName>
    <definedName name="Function3">Function!$A$1:$A$5</definedName>
    <definedName name="Function5">Feuil1!$C$1:$C$5</definedName>
    <definedName name="Pain">Pain!$A$1:$A$5</definedName>
    <definedName name="Pain2">Feuil1!$A$1:$A$5</definedName>
  </definedNames>
  <calcPr calcId="191029"/>
</workbook>
</file>

<file path=xl/calcChain.xml><?xml version="1.0" encoding="utf-8"?>
<calcChain xmlns="http://schemas.openxmlformats.org/spreadsheetml/2006/main">
  <c r="C17" i="1" l="1"/>
  <c r="D17" i="1" l="1"/>
  <c r="L3" i="1"/>
  <c r="E29" i="1"/>
  <c r="D33" i="1"/>
  <c r="E28" i="1"/>
  <c r="C33" i="1"/>
  <c r="E30" i="1"/>
  <c r="E27" i="1"/>
  <c r="D31" i="1" l="1"/>
  <c r="C31" i="1"/>
  <c r="E32" i="1"/>
  <c r="C19" i="1" s="1"/>
  <c r="E31" i="1" l="1"/>
  <c r="L14" i="1" l="1"/>
  <c r="L10" i="1"/>
  <c r="L9" i="1"/>
  <c r="L8" i="1"/>
  <c r="C16" i="1"/>
  <c r="C15" i="1"/>
  <c r="C14" i="1"/>
  <c r="L1" i="1"/>
  <c r="D7" i="1"/>
  <c r="D16" i="1" l="1"/>
  <c r="AB2" i="1"/>
  <c r="D13" i="1"/>
  <c r="AB7" i="1" s="1"/>
  <c r="D12" i="1"/>
  <c r="AB4" i="1" s="1"/>
  <c r="D11" i="1"/>
  <c r="AB13" i="1" s="1"/>
  <c r="D10" i="1"/>
  <c r="AB10" i="1" s="1"/>
  <c r="D9" i="1"/>
  <c r="AB3" i="1" s="1"/>
  <c r="D8" i="1"/>
  <c r="L16" i="1" l="1"/>
  <c r="D19" i="1"/>
  <c r="AB14" i="1"/>
  <c r="AB11" i="1"/>
  <c r="AA2" i="1" l="1"/>
  <c r="D14" i="1" l="1"/>
  <c r="AA14" i="1"/>
  <c r="AA13" i="1"/>
  <c r="AB12" i="1" l="1"/>
  <c r="L11" i="1"/>
  <c r="AA10" i="1"/>
  <c r="AA3" i="1"/>
  <c r="AA7" i="1"/>
  <c r="AA4" i="1"/>
  <c r="D15" i="1" l="1"/>
  <c r="AA12" i="1"/>
  <c r="AA9" i="1"/>
  <c r="AA8" i="1"/>
  <c r="AA11" i="1"/>
  <c r="AA6" i="1"/>
  <c r="AA5" i="1"/>
  <c r="AB5" i="1" l="1"/>
  <c r="AB9" i="1"/>
  <c r="AB8" i="1"/>
  <c r="L13" i="1"/>
  <c r="L12" i="1"/>
  <c r="C18" i="1" l="1"/>
  <c r="D18" i="1" s="1"/>
  <c r="C37" i="1" s="1" a="1"/>
  <c r="C37" i="1" s="1"/>
  <c r="L17" i="1" s="1"/>
  <c r="L15" i="1"/>
  <c r="E37" i="1" l="1"/>
  <c r="AB6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<sst xmlns="http://schemas.openxmlformats.org/spreadsheetml/2006/main" count="142" uniqueCount="101">
  <si>
    <t>[40-80[</t>
  </si>
  <si>
    <t>[80-120[</t>
  </si>
  <si>
    <t>[25-50%[</t>
  </si>
  <si>
    <t>[70-90%[</t>
  </si>
  <si>
    <t>[50-70%[</t>
  </si>
  <si>
    <t>[90-100%</t>
  </si>
  <si>
    <t>0-25 %[</t>
  </si>
  <si>
    <t>0-40[</t>
  </si>
  <si>
    <t>20=Normal</t>
  </si>
  <si>
    <t>[40-70[</t>
  </si>
  <si>
    <t>[70-100[</t>
  </si>
  <si>
    <t>[100-130[</t>
  </si>
  <si>
    <t>[130°</t>
  </si>
  <si>
    <t>Elbow Flexion Strength (MRC)</t>
  </si>
  <si>
    <r>
      <rPr>
        <b/>
        <sz val="16"/>
        <rFont val="Arial"/>
        <family val="2"/>
      </rPr>
      <t>Lyon Forearm Score</t>
    </r>
    <r>
      <rPr>
        <b/>
        <sz val="20"/>
        <rFont val="Arial"/>
        <family val="2"/>
      </rPr>
      <t xml:space="preserve">                         </t>
    </r>
  </si>
  <si>
    <t>* Normal Values if Contralateral Disorder</t>
  </si>
  <si>
    <t>Elbow Flex-Ext Arc°</t>
  </si>
  <si>
    <t>Pron-sup. Arc°</t>
  </si>
  <si>
    <t>Wrist Flex-Ext Arc°</t>
  </si>
  <si>
    <t>[120-150[</t>
  </si>
  <si>
    <t>[150°</t>
  </si>
  <si>
    <t>&lt; 3</t>
  </si>
  <si>
    <t>Quick Dash</t>
  </si>
  <si>
    <t>Pron./Sup. Arc °</t>
  </si>
  <si>
    <t>Elbow Flex./Ext. Arc °</t>
  </si>
  <si>
    <t>Wrist Flex./Ext. Arc°</t>
  </si>
  <si>
    <t>MRC Flex. Strength (%)</t>
  </si>
  <si>
    <t>MRC or Kg P/S Strength (%)</t>
  </si>
  <si>
    <t>Grip Strength (%)</t>
  </si>
  <si>
    <t>Lyon Forearm Score (%)</t>
  </si>
  <si>
    <t>SFV (%)</t>
  </si>
  <si>
    <t>Mean</t>
  </si>
  <si>
    <t>Mean VAS Pain /10</t>
  </si>
  <si>
    <t xml:space="preserve">Subjective Forearm Value </t>
  </si>
  <si>
    <t xml:space="preserve"> </t>
  </si>
  <si>
    <t>Subjective Forearm Value %</t>
  </si>
  <si>
    <t>Elbow Extension Deficit</t>
  </si>
  <si>
    <t>Normal</t>
  </si>
  <si>
    <t>At Sleep</t>
  </si>
  <si>
    <t>At Rest</t>
  </si>
  <si>
    <t>With Motion</t>
  </si>
  <si>
    <t>Effort / Weather</t>
  </si>
  <si>
    <t>None</t>
  </si>
  <si>
    <t>Severe Loss</t>
  </si>
  <si>
    <t>Important Loss</t>
  </si>
  <si>
    <t>Moderate Loss</t>
  </si>
  <si>
    <t>Minimal Loss</t>
  </si>
  <si>
    <t>0-30[</t>
  </si>
  <si>
    <t>[30-75[</t>
  </si>
  <si>
    <t>[75-110[</t>
  </si>
  <si>
    <t>[110-150[</t>
  </si>
  <si>
    <t>Grades</t>
  </si>
  <si>
    <t>At sleep</t>
  </si>
  <si>
    <t>At rest</t>
  </si>
  <si>
    <t>Effort/Weather</t>
  </si>
  <si>
    <t>Contralateral*</t>
  </si>
  <si>
    <t>Summary</t>
  </si>
  <si>
    <t xml:space="preserve">** Normal Pronation Strength: Male Dominant:71 kg /non dom. 60 kg - Female Dom. 46 kg /non dom. 40 kg </t>
  </si>
  <si>
    <t>*** Normal Supination Strength:- Male Dominant 117 kg / non dom, 100 kg - Female Dom. 77 kg /non dom. 70 kg</t>
  </si>
  <si>
    <t>****Normal Grip Strength: Male Dominant 48 kg /non dom. 45 kg - Female Dominant 25 kg /non dom. 22 kg</t>
  </si>
  <si>
    <t>0 - At sleep</t>
  </si>
  <si>
    <t>0 - Severe Loss</t>
  </si>
  <si>
    <t>5 - At rest</t>
  </si>
  <si>
    <t>5 - Important Loss</t>
  </si>
  <si>
    <t>10 - With motion</t>
  </si>
  <si>
    <t>10 - Moderate Loss</t>
  </si>
  <si>
    <t>15 - Effort / Weather</t>
  </si>
  <si>
    <t>15 - Minimal Loss</t>
  </si>
  <si>
    <t>20 - None</t>
  </si>
  <si>
    <t>20 - Normal</t>
  </si>
  <si>
    <t>Pronation Strength kg ** (or MRC)</t>
  </si>
  <si>
    <t>Supination Strength kg *** (or MRC)</t>
  </si>
  <si>
    <t>Grip Strength kg**** (or MRC)</t>
  </si>
  <si>
    <t>Patient's Name :</t>
  </si>
  <si>
    <t>Occupation :</t>
  </si>
  <si>
    <t>Age :</t>
  </si>
  <si>
    <t>Dominance :</t>
  </si>
  <si>
    <t xml:space="preserve">Date : </t>
  </si>
  <si>
    <t>Side :</t>
  </si>
  <si>
    <t>Mean Pain Elbow Flex-Ext.</t>
  </si>
  <si>
    <t>Mean Pain Forearm Rotation</t>
  </si>
  <si>
    <t>Mean Pain Wrist Flex-Ext.</t>
  </si>
  <si>
    <t>Mean Function Loss Elbow Flex-Ext.</t>
  </si>
  <si>
    <t>Mean Function Loss Forearm Rotation</t>
  </si>
  <si>
    <t>Mean Function Loss Wrist Flex-Ext.</t>
  </si>
  <si>
    <t>Pronation + Supination Strength %</t>
  </si>
  <si>
    <t>Grip Strength %</t>
  </si>
  <si>
    <t>Elbow Flexion (Normal 143°)</t>
  </si>
  <si>
    <t>Pronation (Normal 75°)</t>
  </si>
  <si>
    <t>Supination (Normal 81°)</t>
  </si>
  <si>
    <t>Wrist Flexion (Normal 75°)</t>
  </si>
  <si>
    <t>Wrist Extension  (Normal 75°)</t>
  </si>
  <si>
    <t>Pronation + Supination (kg or MRC)</t>
  </si>
  <si>
    <t xml:space="preserve">Date of birth : </t>
  </si>
  <si>
    <t xml:space="preserve">Gender : </t>
  </si>
  <si>
    <t xml:space="preserve">BMI : </t>
  </si>
  <si>
    <t xml:space="preserve">Smoking : </t>
  </si>
  <si>
    <t xml:space="preserve">Weight (kg) : </t>
  </si>
  <si>
    <t>Elbow Extension DEFICIT (°)</t>
  </si>
  <si>
    <t>Lyon Forearm Clinical Evaluation Form. V1.10</t>
  </si>
  <si>
    <t>Height (cm)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</si>
</sst>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i/>
      <sz val="9"/>
      <color rgb="FF0000FF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b/>
      <sz val="18"/>
      <color rgb="FF0000FF"/>
      <name val="Arial"/>
      <family val="2"/>
    </font>
    <font>
      <sz val="18"/>
      <color rgb="FF0000FF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8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8"/>
      <color theme="0"/>
      <name val="Arial"/>
      <family val="2"/>
    </font>
    <font>
      <i/>
      <sz val="9"/>
      <color theme="0"/>
      <name val="Arial"/>
      <family val="2"/>
    </font>
    <font>
      <b/>
      <sz val="20"/>
      <color rgb="FFFF0000"/>
      <name val="Arial"/>
      <family val="2"/>
    </font>
    <font>
      <sz val="8"/>
      <color rgb="FF0000FF"/>
      <name val="Arial"/>
      <family val="2"/>
    </font>
    <font>
      <sz val="9"/>
      <color rgb="FF0000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6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6" fillId="0" borderId="0" xfId="0" applyFont="1" applyFill="1" applyBorder="1" applyAlignment="1" applyProtection="1">
      <protection locked="0"/>
    </xf>
    <xf numFmtId="0" fontId="6" fillId="0" borderId="0" xfId="0" applyFont="1" applyProtection="1"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Protection="1">
      <protection locked="0"/>
    </xf>
    <xf numFmtId="0" fontId="0" fillId="0" borderId="0" xfId="0" applyFill="1" applyBorder="1" applyAlignment="1" applyProtection="1"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Fill="1" applyBorder="1" applyProtection="1">
      <protection locked="0"/>
    </xf>
    <xf numFmtId="0" fontId="17" fillId="0" borderId="1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right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protection locked="0"/>
    </xf>
    <xf numFmtId="0" fontId="2" fillId="0" borderId="3" xfId="0" applyFont="1" applyFill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5" fillId="0" borderId="0" xfId="0" applyFont="1" applyFill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Protection="1"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0" fontId="7" fillId="0" borderId="0" xfId="0" applyFont="1" applyFill="1" applyBorder="1" applyProtection="1">
      <protection locked="0"/>
    </xf>
    <xf numFmtId="0" fontId="7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right"/>
      <protection locked="0"/>
    </xf>
    <xf numFmtId="1" fontId="1" fillId="0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wrapText="1"/>
      <protection locked="0"/>
    </xf>
    <xf numFmtId="0" fontId="6" fillId="3" borderId="2" xfId="0" applyFont="1" applyFill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0" xfId="0" applyFont="1" applyBorder="1" applyAlignment="1" applyProtection="1">
      <protection locked="0"/>
    </xf>
    <xf numFmtId="0" fontId="7" fillId="0" borderId="0" xfId="0" applyFont="1" applyFill="1" applyBorder="1" applyAlignment="1" applyProtection="1">
      <alignment horizontal="left" wrapText="1"/>
      <protection locked="0"/>
    </xf>
    <xf numFmtId="0" fontId="7" fillId="0" borderId="0" xfId="0" applyFont="1" applyAlignment="1" applyProtection="1">
      <alignment wrapText="1"/>
      <protection locked="0"/>
    </xf>
    <xf numFmtId="0" fontId="7" fillId="0" borderId="0" xfId="0" applyFont="1" applyFill="1" applyBorder="1" applyAlignment="1" applyProtection="1">
      <protection locked="0"/>
    </xf>
    <xf numFmtId="0" fontId="3" fillId="0" borderId="7" xfId="0" applyFont="1" applyFill="1" applyBorder="1" applyAlignment="1" applyProtection="1">
      <alignment horizontal="right" vertical="center"/>
      <protection locked="0"/>
    </xf>
    <xf numFmtId="0" fontId="7" fillId="0" borderId="1" xfId="0" applyFont="1" applyFill="1" applyBorder="1" applyProtection="1">
      <protection locked="0"/>
    </xf>
    <xf numFmtId="0" fontId="2" fillId="0" borderId="3" xfId="0" applyFont="1" applyFill="1" applyBorder="1" applyAlignment="1" applyProtection="1">
      <alignment horizontal="center"/>
      <protection locked="0"/>
    </xf>
    <xf numFmtId="0" fontId="7" fillId="0" borderId="3" xfId="0" applyFont="1" applyFill="1" applyBorder="1" applyAlignment="1" applyProtection="1">
      <alignment horizontal="left" wrapText="1"/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protection locked="0"/>
    </xf>
    <xf numFmtId="0" fontId="3" fillId="0" borderId="0" xfId="0" applyFont="1" applyBorder="1" applyAlignment="1" applyProtection="1">
      <protection locked="0"/>
    </xf>
    <xf numFmtId="0" fontId="7" fillId="0" borderId="3" xfId="0" applyFont="1" applyFill="1" applyBorder="1" applyAlignment="1" applyProtection="1">
      <alignment horizontal="left"/>
      <protection locked="0"/>
    </xf>
    <xf numFmtId="0" fontId="7" fillId="0" borderId="3" xfId="0" applyFont="1" applyFill="1" applyBorder="1" applyProtection="1"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center" vertical="top"/>
      <protection locked="0"/>
    </xf>
    <xf numFmtId="0" fontId="7" fillId="0" borderId="3" xfId="0" applyFont="1" applyBorder="1" applyProtection="1">
      <protection locked="0"/>
    </xf>
    <xf numFmtId="0" fontId="3" fillId="0" borderId="3" xfId="0" applyFont="1" applyBorder="1" applyAlignment="1" applyProtection="1"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4" fillId="0" borderId="0" xfId="0" applyFont="1" applyBorder="1" applyProtection="1"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6" fillId="0" borderId="11" xfId="0" applyFont="1" applyFill="1" applyBorder="1" applyAlignment="1" applyProtection="1">
      <protection locked="0"/>
    </xf>
    <xf numFmtId="0" fontId="6" fillId="0" borderId="19" xfId="0" applyFont="1" applyFill="1" applyBorder="1" applyAlignment="1" applyProtection="1">
      <protection locked="0"/>
    </xf>
    <xf numFmtId="0" fontId="6" fillId="0" borderId="18" xfId="0" applyFont="1" applyFill="1" applyBorder="1" applyAlignment="1" applyProtection="1">
      <protection locked="0"/>
    </xf>
    <xf numFmtId="0" fontId="7" fillId="0" borderId="2" xfId="0" applyFont="1" applyFill="1" applyBorder="1" applyProtection="1"/>
    <xf numFmtId="0" fontId="7" fillId="0" borderId="2" xfId="0" applyFont="1" applyFill="1" applyBorder="1" applyAlignment="1" applyProtection="1">
      <alignment wrapText="1"/>
    </xf>
    <xf numFmtId="0" fontId="7" fillId="0" borderId="2" xfId="0" applyFont="1" applyFill="1" applyBorder="1" applyAlignment="1" applyProtection="1"/>
    <xf numFmtId="0" fontId="7" fillId="0" borderId="2" xfId="0" applyFont="1" applyFill="1" applyBorder="1" applyAlignment="1" applyProtection="1">
      <alignment horizontal="right"/>
    </xf>
    <xf numFmtId="0" fontId="12" fillId="0" borderId="2" xfId="0" applyFont="1" applyFill="1" applyBorder="1" applyAlignment="1" applyProtection="1">
      <alignment horizontal="right"/>
    </xf>
    <xf numFmtId="0" fontId="1" fillId="2" borderId="2" xfId="0" applyFont="1" applyFill="1" applyBorder="1" applyAlignment="1" applyProtection="1">
      <alignment horizontal="center"/>
    </xf>
    <xf numFmtId="0" fontId="6" fillId="2" borderId="7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5" fillId="4" borderId="2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left"/>
    </xf>
    <xf numFmtId="0" fontId="7" fillId="2" borderId="2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left"/>
    </xf>
    <xf numFmtId="0" fontId="20" fillId="0" borderId="0" xfId="0" applyFont="1" applyFill="1" applyBorder="1" applyAlignment="1" applyProtection="1">
      <alignment horizontal="center"/>
    </xf>
    <xf numFmtId="0" fontId="21" fillId="0" borderId="0" xfId="0" applyFont="1" applyFill="1" applyBorder="1" applyProtection="1"/>
    <xf numFmtId="0" fontId="21" fillId="0" borderId="0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/>
    <xf numFmtId="0" fontId="22" fillId="0" borderId="0" xfId="0" applyFont="1" applyFill="1" applyBorder="1" applyAlignment="1" applyProtection="1">
      <alignment horizontal="center"/>
    </xf>
    <xf numFmtId="0" fontId="20" fillId="0" borderId="0" xfId="0" applyFont="1" applyFill="1" applyBorder="1" applyProtection="1"/>
    <xf numFmtId="0" fontId="23" fillId="0" borderId="0" xfId="0" applyFont="1" applyFill="1" applyBorder="1" applyProtection="1"/>
    <xf numFmtId="0" fontId="2" fillId="0" borderId="0" xfId="0" applyFont="1" applyFill="1" applyBorder="1" applyProtection="1"/>
    <xf numFmtId="0" fontId="12" fillId="0" borderId="11" xfId="0" applyFont="1" applyFill="1" applyBorder="1" applyAlignment="1" applyProtection="1">
      <alignment horizontal="right"/>
    </xf>
    <xf numFmtId="0" fontId="6" fillId="3" borderId="11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protection locked="0"/>
    </xf>
    <xf numFmtId="0" fontId="0" fillId="0" borderId="12" xfId="0" applyFill="1" applyBorder="1" applyAlignment="1" applyProtection="1">
      <protection locked="0"/>
    </xf>
    <xf numFmtId="0" fontId="13" fillId="0" borderId="12" xfId="0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2" xfId="0" applyFont="1" applyBorder="1" applyAlignment="1" applyProtection="1"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6" fillId="0" borderId="2" xfId="0" applyFont="1" applyFill="1" applyBorder="1" applyAlignment="1" applyProtection="1">
      <alignment horizontal="left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1" fontId="5" fillId="2" borderId="10" xfId="0" applyNumberFormat="1" applyFont="1" applyFill="1" applyBorder="1" applyAlignment="1" applyProtection="1">
      <alignment horizontal="center"/>
      <protection locked="0"/>
    </xf>
    <xf numFmtId="0" fontId="6" fillId="0" borderId="2" xfId="0" applyFont="1" applyFill="1" applyBorder="1" applyProtection="1">
      <protection locked="0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right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14" fontId="3" fillId="0" borderId="16" xfId="0" applyNumberFormat="1" applyFont="1" applyBorder="1" applyAlignment="1" applyProtection="1">
      <alignment horizontal="center" vertical="center"/>
      <protection locked="0"/>
    </xf>
    <xf numFmtId="1" fontId="22" fillId="0" borderId="0" xfId="0" applyNumberFormat="1" applyFont="1" applyFill="1" applyBorder="1" applyAlignment="1" applyProtection="1">
      <alignment horizontal="center"/>
    </xf>
    <xf numFmtId="164" fontId="3" fillId="2" borderId="10" xfId="0" applyNumberFormat="1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1" fontId="7" fillId="2" borderId="2" xfId="0" applyNumberFormat="1" applyFont="1" applyFill="1" applyBorder="1" applyAlignment="1" applyProtection="1">
      <alignment horizontal="center" vertical="center"/>
    </xf>
    <xf numFmtId="14" fontId="18" fillId="0" borderId="17" xfId="0" applyNumberFormat="1" applyFont="1" applyFill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protection locked="0"/>
    </xf>
    <xf numFmtId="0" fontId="2" fillId="0" borderId="1" xfId="0" applyFont="1" applyFill="1" applyBorder="1" applyProtection="1">
      <protection locked="0"/>
    </xf>
    <xf numFmtId="164" fontId="1" fillId="2" borderId="0" xfId="0" applyNumberFormat="1" applyFont="1" applyFill="1" applyBorder="1" applyAlignment="1" applyProtection="1">
      <alignment horizontal="center"/>
    </xf>
    <xf numFmtId="0" fontId="26" fillId="0" borderId="20" xfId="0" applyFont="1" applyFill="1" applyBorder="1" applyAlignment="1" applyProtection="1">
      <alignment horizontal="right"/>
      <protection locked="0"/>
    </xf>
    <xf numFmtId="0" fontId="25" fillId="0" borderId="1" xfId="0" applyFont="1" applyFill="1" applyBorder="1" applyProtection="1"/>
    <xf numFmtId="0" fontId="20" fillId="0" borderId="20" xfId="0" applyFont="1" applyFill="1" applyBorder="1" applyAlignment="1" applyProtection="1">
      <alignment horizontal="right"/>
    </xf>
    <xf numFmtId="0" fontId="20" fillId="0" borderId="20" xfId="0" applyFont="1" applyFill="1" applyBorder="1" applyAlignment="1" applyProtection="1">
      <alignment horizontal="center"/>
    </xf>
    <xf numFmtId="0" fontId="20" fillId="0" borderId="0" xfId="0" applyFont="1" applyBorder="1" applyProtection="1"/>
    <xf numFmtId="1" fontId="6" fillId="0" borderId="13" xfId="0" applyNumberFormat="1" applyFont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vertical="top" wrapText="1"/>
    </xf>
    <xf numFmtId="0" fontId="4" fillId="0" borderId="0" xfId="0" applyFont="1" applyBorder="1" applyAlignment="1" applyProtection="1"/>
    <xf numFmtId="0" fontId="10" fillId="3" borderId="8" xfId="0" applyFont="1" applyFill="1" applyBorder="1" applyAlignment="1" applyProtection="1">
      <alignment horizontal="center" vertical="center" wrapText="1"/>
    </xf>
    <xf numFmtId="0" fontId="11" fillId="3" borderId="9" xfId="0" applyFont="1" applyFill="1" applyBorder="1" applyAlignment="1" applyProtection="1">
      <alignment horizontal="center" vertical="center" wrapText="1"/>
    </xf>
    <xf numFmtId="1" fontId="15" fillId="2" borderId="6" xfId="0" applyNumberFormat="1" applyFont="1" applyFill="1" applyBorder="1" applyAlignment="1" applyProtection="1">
      <alignment horizontal="center" vertical="center" wrapText="1"/>
    </xf>
    <xf numFmtId="0" fontId="16" fillId="2" borderId="5" xfId="0" applyFont="1" applyFill="1" applyBorder="1" applyAlignment="1" applyProtection="1">
      <alignment wrapText="1"/>
    </xf>
    <xf numFmtId="0" fontId="14" fillId="3" borderId="14" xfId="0" applyFont="1" applyFill="1" applyBorder="1" applyAlignment="1" applyProtection="1">
      <alignment horizontal="center" vertical="center"/>
    </xf>
    <xf numFmtId="0" fontId="19" fillId="0" borderId="15" xfId="0" applyFont="1" applyBorder="1" applyAlignment="1" applyProtection="1">
      <alignment horizontal="center"/>
    </xf>
    <xf numFmtId="0" fontId="19" fillId="0" borderId="16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 applyProtection="1">
      <protection locked="0"/>
    </xf>
    <xf numFmtId="0" fontId="0" fillId="0" borderId="2" xfId="0" applyBorder="1" applyAlignment="1" applyProtection="1">
      <protection locked="0"/>
    </xf>
    <xf numFmtId="0" fontId="24" fillId="0" borderId="6" xfId="0" applyFont="1" applyFill="1" applyBorder="1" applyAlignment="1" applyProtection="1">
      <alignment horizontal="center" vertical="center"/>
    </xf>
    <xf numFmtId="0" fontId="24" fillId="0" borderId="4" xfId="0" applyFont="1" applyFill="1" applyBorder="1" applyAlignment="1" applyProtection="1">
      <alignment horizontal="center" vertical="center"/>
    </xf>
    <xf numFmtId="0" fontId="24" fillId="0" borderId="5" xfId="0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3" fillId="3" borderId="7" xfId="0" applyFont="1" applyFill="1" applyBorder="1" applyAlignment="1" applyProtection="1">
      <alignment horizontal="center"/>
      <protection locked="0"/>
    </xf>
    <xf numFmtId="0" fontId="3" fillId="3" borderId="13" xfId="0" applyFont="1" applyFill="1" applyBorder="1" applyAlignment="1" applyProtection="1">
      <alignment horizontal="center"/>
      <protection locked="0"/>
    </xf>
    <xf numFmtId="0" fontId="6" fillId="0" borderId="7" xfId="0" applyFont="1" applyFill="1" applyBorder="1" applyAlignment="1" applyProtection="1">
      <alignment horizontal="center"/>
    </xf>
    <xf numFmtId="0" fontId="6" fillId="0" borderId="13" xfId="0" applyFont="1" applyFill="1" applyBorder="1" applyAlignment="1" applyProtection="1">
      <alignment horizontal="center"/>
    </xf>
    <xf numFmtId="0" fontId="25" fillId="0" borderId="1" xfId="0" applyFont="1" applyFill="1" applyBorder="1" applyAlignment="1" applyProtection="1">
      <alignment horizontal="left" vertical="top" wrapText="1"/>
    </xf>
    <xf numFmtId="0" fontId="25" fillId="0" borderId="0" xfId="0" applyFont="1" applyFill="1" applyBorder="1" applyAlignment="1" applyProtection="1">
      <alignment horizontal="left" vertical="top" wrapText="1"/>
    </xf>
    <xf numFmtId="14" fontId="6" fillId="0" borderId="22" xfId="0" applyNumberFormat="1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0" fontId="3" fillId="0" borderId="21" xfId="0" applyFont="1" applyFill="1" applyBorder="1" applyAlignment="1" applyProtection="1">
      <alignment horizontal="right"/>
      <protection locked="0"/>
    </xf>
    <xf numFmtId="0" fontId="3" fillId="0" borderId="13" xfId="0" applyFont="1" applyFill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99FF"/>
      <color rgb="FF00FFFF"/>
      <color rgb="FF6600CC"/>
      <color rgb="FF9966FF"/>
      <color rgb="FFFF9900"/>
      <color rgb="FF66FF33"/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78892442198991"/>
          <c:y val="0.13212763202805927"/>
          <c:w val="0.3784223751041359"/>
          <c:h val="0.79553546838035383"/>
        </c:manualLayout>
      </c:layout>
      <c:radarChart>
        <c:radarStyle val="filled"/>
        <c:varyColors val="0"/>
        <c:ser>
          <c:idx val="0"/>
          <c:order val="0"/>
          <c:spPr>
            <a:solidFill>
              <a:schemeClr val="accent6">
                <a:lumMod val="20000"/>
                <a:lumOff val="80000"/>
              </a:schemeClr>
            </a:solidFill>
            <a:ln w="38100">
              <a:solidFill>
                <a:schemeClr val="accent6"/>
              </a:solidFill>
            </a:ln>
            <a:effectLst/>
          </c:spPr>
          <c:cat>
            <c:strRef>
              <c:f>'Lyon Forearm Clinical Form'!$AA$2:$AA$14</c:f>
              <c:strCache>
                <c:ptCount val="13"/>
                <c:pt idx="0">
                  <c:v>Subjective Forearm Value </c:v>
                </c:pt>
                <c:pt idx="1">
                  <c:v>Mean Pain Forearm Rotation</c:v>
                </c:pt>
                <c:pt idx="2">
                  <c:v>Mean Function Loss Forearm Rotation</c:v>
                </c:pt>
                <c:pt idx="3">
                  <c:v>Pron-sup. Arc°</c:v>
                </c:pt>
                <c:pt idx="4">
                  <c:v>Pronation + Supination Strength %</c:v>
                </c:pt>
                <c:pt idx="5">
                  <c:v>Mean Function Loss Wrist Flex-Ext.</c:v>
                </c:pt>
                <c:pt idx="6">
                  <c:v>Grip Strength %</c:v>
                </c:pt>
                <c:pt idx="7">
                  <c:v>Wrist Flex-Ext Arc°</c:v>
                </c:pt>
                <c:pt idx="8">
                  <c:v>Mean Pain Wrist Flex-Ext.</c:v>
                </c:pt>
                <c:pt idx="9">
                  <c:v>Elbow Flexion Strength (MRC)</c:v>
                </c:pt>
                <c:pt idx="10">
                  <c:v>Elbow Flex-Ext Arc°</c:v>
                </c:pt>
                <c:pt idx="11">
                  <c:v>Mean Function Loss Elbow Flex-Ext.</c:v>
                </c:pt>
                <c:pt idx="12">
                  <c:v>Mean Pain Elbow Flex-Ext.</c:v>
                </c:pt>
              </c:strCache>
            </c:strRef>
          </c:cat>
          <c:val>
            <c:numRef>
              <c:f>'Lyon Forearm Clinical Form'!$AB$2:$AB$14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8F-442C-B43A-D99735A10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456544"/>
        <c:axId val="366094160"/>
      </c:radarChart>
      <c:catAx>
        <c:axId val="412456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fr-FR"/>
          </a:p>
        </c:txPr>
        <c:crossAx val="366094160"/>
        <c:crosses val="autoZero"/>
        <c:auto val="1"/>
        <c:lblAlgn val="ctr"/>
        <c:lblOffset val="100"/>
        <c:noMultiLvlLbl val="0"/>
      </c:catAx>
      <c:valAx>
        <c:axId val="366094160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fr-FR"/>
          </a:p>
        </c:txPr>
        <c:crossAx val="412456544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19</xdr:row>
      <xdr:rowOff>47625</xdr:rowOff>
    </xdr:from>
    <xdr:to>
      <xdr:col>11</xdr:col>
      <xdr:colOff>426720</xdr:colOff>
      <xdr:row>35</xdr:row>
      <xdr:rowOff>114300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B47"/>
  <sheetViews>
    <sheetView tabSelected="1" topLeftCell="A18" zoomScaleNormal="100" workbookViewId="0">
      <selection activeCell="D40" sqref="D40"/>
    </sheetView>
  </sheetViews>
  <sheetFormatPr baseColWidth="10" defaultColWidth="11" defaultRowHeight="10.199999999999999" x14ac:dyDescent="0.2"/>
  <cols>
    <col min="1" max="1" width="3" style="4" customWidth="1"/>
    <col min="2" max="2" width="35.109375" style="4" customWidth="1"/>
    <col min="3" max="3" width="16.6640625" style="61" customWidth="1"/>
    <col min="4" max="4" width="11.6640625" style="4" bestFit="1" customWidth="1"/>
    <col min="5" max="5" width="11" style="4" bestFit="1" customWidth="1"/>
    <col min="6" max="6" width="11.109375" style="4" bestFit="1" customWidth="1"/>
    <col min="7" max="7" width="11.33203125" style="4" bestFit="1" customWidth="1"/>
    <col min="8" max="8" width="13.109375" style="4" bestFit="1" customWidth="1"/>
    <col min="9" max="9" width="10.6640625" style="4" customWidth="1"/>
    <col min="10" max="10" width="2.33203125" style="2" customWidth="1"/>
    <col min="11" max="11" width="22.5546875" style="2" customWidth="1"/>
    <col min="12" max="12" width="9" style="2" customWidth="1"/>
    <col min="13" max="13" width="11" style="15" customWidth="1"/>
    <col min="14" max="14" width="11" style="2" customWidth="1"/>
    <col min="15" max="26" width="11" style="4"/>
    <col min="27" max="28" width="0" style="4" hidden="1" customWidth="1"/>
    <col min="29" max="16384" width="11" style="4"/>
  </cols>
  <sheetData>
    <row r="1" spans="1:28" ht="24" customHeight="1" x14ac:dyDescent="0.4">
      <c r="A1" s="132" t="s">
        <v>99</v>
      </c>
      <c r="B1" s="133"/>
      <c r="C1" s="133"/>
      <c r="D1" s="133"/>
      <c r="E1" s="134"/>
      <c r="F1" s="114" t="s">
        <v>77</v>
      </c>
      <c r="G1" s="108"/>
      <c r="H1" s="115" t="s">
        <v>93</v>
      </c>
      <c r="I1" s="149"/>
      <c r="J1" s="149"/>
      <c r="K1" s="116" t="s">
        <v>75</v>
      </c>
      <c r="L1" s="112" t="str">
        <f>IF(ISBLANK(G1),"",DATEDIF(I1,G1,"y"))</f>
        <v/>
      </c>
      <c r="M1" s="1"/>
      <c r="AA1" s="2"/>
      <c r="AB1" s="2"/>
    </row>
    <row r="2" spans="1:28" s="6" customFormat="1" ht="10.95" customHeight="1" x14ac:dyDescent="0.2">
      <c r="A2" s="152" t="s">
        <v>73</v>
      </c>
      <c r="B2" s="153"/>
      <c r="C2" s="151"/>
      <c r="D2" s="154"/>
      <c r="E2" s="111" t="s">
        <v>78</v>
      </c>
      <c r="F2" s="105"/>
      <c r="G2" s="111" t="s">
        <v>94</v>
      </c>
      <c r="H2" s="105"/>
      <c r="I2" s="150" t="s">
        <v>100</v>
      </c>
      <c r="J2" s="151"/>
      <c r="K2" s="125"/>
      <c r="L2" s="107" t="s">
        <v>95</v>
      </c>
      <c r="M2" s="5"/>
      <c r="AA2" s="82" t="str">
        <f>B7</f>
        <v xml:space="preserve">Subjective Forearm Value </v>
      </c>
      <c r="AB2" s="83">
        <f>_xlfn.NUMBERVALUE(D7)</f>
        <v>0</v>
      </c>
    </row>
    <row r="3" spans="1:28" s="9" customFormat="1" ht="10.95" customHeight="1" x14ac:dyDescent="0.25">
      <c r="A3" s="152" t="s">
        <v>74</v>
      </c>
      <c r="B3" s="153"/>
      <c r="C3" s="155"/>
      <c r="D3" s="156"/>
      <c r="E3" s="111" t="s">
        <v>76</v>
      </c>
      <c r="F3" s="105"/>
      <c r="G3" s="111" t="s">
        <v>96</v>
      </c>
      <c r="H3" s="105"/>
      <c r="I3" s="150" t="s">
        <v>97</v>
      </c>
      <c r="J3" s="151"/>
      <c r="K3" s="106"/>
      <c r="L3" s="110" t="str">
        <f>IF(ISBLANK(K3),"",K3/(K2*K2/10000))</f>
        <v/>
      </c>
      <c r="M3" s="8"/>
      <c r="AA3" s="84" t="str">
        <f>B9</f>
        <v>Mean Pain Forearm Rotation</v>
      </c>
      <c r="AB3" s="85">
        <f>_xlfn.NUMBERVALUE(D9)</f>
        <v>0</v>
      </c>
    </row>
    <row r="4" spans="1:28" s="14" customFormat="1" ht="13.2" customHeight="1" x14ac:dyDescent="0.25">
      <c r="A4" s="157" t="s">
        <v>32</v>
      </c>
      <c r="B4" s="158"/>
      <c r="C4" s="10"/>
      <c r="D4" s="135" t="s">
        <v>35</v>
      </c>
      <c r="E4" s="136"/>
      <c r="F4" s="137"/>
      <c r="G4" s="11"/>
      <c r="H4" s="64" t="s">
        <v>22</v>
      </c>
      <c r="I4" s="143"/>
      <c r="J4" s="144"/>
      <c r="K4" s="97"/>
      <c r="L4" s="12"/>
      <c r="M4" s="117"/>
      <c r="AA4" s="86" t="str">
        <f>B12</f>
        <v>Mean Function Loss Forearm Rotation</v>
      </c>
      <c r="AB4" s="87">
        <f>_xlfn.NUMBERVALUE(D12)</f>
        <v>0</v>
      </c>
    </row>
    <row r="5" spans="1:28" s="14" customFormat="1" ht="4.5" customHeight="1" x14ac:dyDescent="0.25">
      <c r="A5" s="16"/>
      <c r="B5" s="17"/>
      <c r="C5" s="18"/>
      <c r="D5" s="17"/>
      <c r="E5" s="93"/>
      <c r="F5" s="94"/>
      <c r="G5" s="95"/>
      <c r="H5" s="19"/>
      <c r="I5" s="18"/>
      <c r="J5" s="13"/>
      <c r="K5" s="20"/>
      <c r="L5" s="21"/>
      <c r="M5" s="13"/>
      <c r="AA5" s="88" t="str">
        <f>B15</f>
        <v>Pron-sup. Arc°</v>
      </c>
      <c r="AB5" s="87">
        <f>_xlfn.NUMBERVALUE(D15)</f>
        <v>0</v>
      </c>
    </row>
    <row r="6" spans="1:28" s="14" customFormat="1" ht="10.5" customHeight="1" x14ac:dyDescent="0.25">
      <c r="A6" s="22"/>
      <c r="B6" s="23"/>
      <c r="C6" s="24"/>
      <c r="D6" s="75" t="s">
        <v>51</v>
      </c>
      <c r="E6" s="76">
        <v>0</v>
      </c>
      <c r="F6" s="76">
        <v>5</v>
      </c>
      <c r="G6" s="76">
        <v>10</v>
      </c>
      <c r="H6" s="76">
        <v>15</v>
      </c>
      <c r="I6" s="76" t="s">
        <v>8</v>
      </c>
      <c r="J6" s="15"/>
      <c r="K6" s="15"/>
      <c r="L6" s="21"/>
      <c r="M6" s="118"/>
      <c r="AA6" s="89" t="str">
        <f>B18</f>
        <v>Pronation + Supination Strength %</v>
      </c>
      <c r="AB6" s="87">
        <f>_xlfn.NUMBERVALUE(D18)</f>
        <v>0</v>
      </c>
    </row>
    <row r="7" spans="1:28" s="14" customFormat="1" ht="10.95" customHeight="1" x14ac:dyDescent="0.25">
      <c r="A7" s="22"/>
      <c r="B7" s="145" t="s">
        <v>33</v>
      </c>
      <c r="C7" s="146"/>
      <c r="D7" s="74" t="str">
        <f>IF(G4="","",IF(G4&lt;25,"0",IF(G4&lt;50,"5",IF(G4&lt;70,"10",IF(G4&lt;90,"15",IF(G4&gt;=90,"20"))))))</f>
        <v/>
      </c>
      <c r="E7" s="77" t="s">
        <v>6</v>
      </c>
      <c r="F7" s="77" t="s">
        <v>2</v>
      </c>
      <c r="G7" s="77" t="s">
        <v>4</v>
      </c>
      <c r="H7" s="77" t="s">
        <v>3</v>
      </c>
      <c r="I7" s="77" t="s">
        <v>5</v>
      </c>
      <c r="J7" s="15"/>
      <c r="K7" s="98" t="s">
        <v>56</v>
      </c>
      <c r="L7" s="99" t="s">
        <v>31</v>
      </c>
      <c r="M7" s="15"/>
      <c r="AA7" s="86" t="str">
        <f>B13</f>
        <v>Mean Function Loss Wrist Flex-Ext.</v>
      </c>
      <c r="AB7" s="87">
        <f>_xlfn.NUMBERVALUE(D13)</f>
        <v>0</v>
      </c>
    </row>
    <row r="8" spans="1:28" s="14" customFormat="1" ht="10.95" customHeight="1" x14ac:dyDescent="0.25">
      <c r="A8" s="25"/>
      <c r="B8" s="68" t="s">
        <v>79</v>
      </c>
      <c r="C8" s="63"/>
      <c r="D8" s="74" t="str">
        <f>IF(C8="","",IF(C8="0 - At sleep","0",IF(C8="5 - At rest","5",IF(C8="10 - With motion","10",IF(C8="15 - Effort / Weather","15",IF(C8="20 - None","20"))))))</f>
        <v/>
      </c>
      <c r="E8" s="78" t="s">
        <v>38</v>
      </c>
      <c r="F8" s="78" t="s">
        <v>39</v>
      </c>
      <c r="G8" s="78" t="s">
        <v>40</v>
      </c>
      <c r="H8" s="78" t="s">
        <v>41</v>
      </c>
      <c r="I8" s="78" t="s">
        <v>42</v>
      </c>
      <c r="J8" s="15"/>
      <c r="K8" s="100" t="s">
        <v>32</v>
      </c>
      <c r="L8" s="101" t="str">
        <f>IF(ISBLANK(C4),"",C4)</f>
        <v/>
      </c>
      <c r="M8" s="26"/>
      <c r="AA8" s="88" t="str">
        <f>B19</f>
        <v>Grip Strength %</v>
      </c>
      <c r="AB8" s="87">
        <f>_xlfn.NUMBERVALUE(D19)</f>
        <v>0</v>
      </c>
    </row>
    <row r="9" spans="1:28" s="14" customFormat="1" ht="10.95" customHeight="1" x14ac:dyDescent="0.25">
      <c r="A9" s="25"/>
      <c r="B9" s="68" t="s">
        <v>80</v>
      </c>
      <c r="C9" s="63"/>
      <c r="D9" s="74" t="str">
        <f>IF(C9="","",IF(C9="0 - At sleep","0",IF(C9="5 - At rest","5",IF(C9="10 - With motion","10",IF(C9="15 - Effort / Weather","15",IF(C9="20 - None","20"))))))</f>
        <v/>
      </c>
      <c r="E9" s="78" t="s">
        <v>38</v>
      </c>
      <c r="F9" s="78" t="s">
        <v>39</v>
      </c>
      <c r="G9" s="78" t="s">
        <v>40</v>
      </c>
      <c r="H9" s="78" t="s">
        <v>41</v>
      </c>
      <c r="I9" s="78" t="s">
        <v>42</v>
      </c>
      <c r="J9" s="15"/>
      <c r="K9" s="100" t="s">
        <v>30</v>
      </c>
      <c r="L9" s="102" t="str">
        <f>IF(ISBLANK(G4),"",G4)</f>
        <v/>
      </c>
      <c r="M9" s="26"/>
      <c r="AA9" s="88" t="str">
        <f>B16</f>
        <v>Wrist Flex-Ext Arc°</v>
      </c>
      <c r="AB9" s="87">
        <f>_xlfn.NUMBERVALUE(D16)</f>
        <v>0</v>
      </c>
    </row>
    <row r="10" spans="1:28" s="14" customFormat="1" ht="10.95" customHeight="1" x14ac:dyDescent="0.25">
      <c r="A10" s="25"/>
      <c r="B10" s="68" t="s">
        <v>81</v>
      </c>
      <c r="C10" s="63"/>
      <c r="D10" s="74" t="str">
        <f>IF(C10="","",IF(C10="0 - At sleep","0",IF(C10="5 - At rest","5",IF(C10="10 - With motion","10",IF(C10="15 - Effort / Weather","15",IF(C10="20 - None","20"))))))</f>
        <v/>
      </c>
      <c r="E10" s="78" t="s">
        <v>38</v>
      </c>
      <c r="F10" s="78" t="s">
        <v>39</v>
      </c>
      <c r="G10" s="78" t="s">
        <v>40</v>
      </c>
      <c r="H10" s="78" t="s">
        <v>41</v>
      </c>
      <c r="I10" s="78" t="s">
        <v>42</v>
      </c>
      <c r="J10" s="15"/>
      <c r="K10" s="100" t="s">
        <v>36</v>
      </c>
      <c r="L10" s="102" t="str">
        <f>IF(ISBLANK(C23),"",C23)</f>
        <v/>
      </c>
      <c r="M10" s="26"/>
      <c r="AA10" s="88" t="str">
        <f>B10</f>
        <v>Mean Pain Wrist Flex-Ext.</v>
      </c>
      <c r="AB10" s="87">
        <f>_xlfn.NUMBERVALUE(D10)</f>
        <v>0</v>
      </c>
    </row>
    <row r="11" spans="1:28" s="14" customFormat="1" ht="10.95" customHeight="1" x14ac:dyDescent="0.25">
      <c r="A11" s="25"/>
      <c r="B11" s="69" t="s">
        <v>82</v>
      </c>
      <c r="C11" s="63"/>
      <c r="D11" s="74" t="str">
        <f>IF(C11="","",IF(C11="0 - Severe Loss","0",IF(C11="5 - Important Loss","5",IF(C11="10 - Moderate Loss","10",IF(C11="15 - Minimal Loss","15",IF(C11="20 - Normal","20"))))))</f>
        <v/>
      </c>
      <c r="E11" s="78" t="s">
        <v>43</v>
      </c>
      <c r="F11" s="78" t="s">
        <v>44</v>
      </c>
      <c r="G11" s="78" t="s">
        <v>45</v>
      </c>
      <c r="H11" s="78" t="s">
        <v>46</v>
      </c>
      <c r="I11" s="78" t="s">
        <v>37</v>
      </c>
      <c r="J11" s="15"/>
      <c r="K11" s="100" t="s">
        <v>24</v>
      </c>
      <c r="L11" s="101" t="str">
        <f>C14</f>
        <v/>
      </c>
      <c r="M11" s="26"/>
      <c r="N11" s="15"/>
      <c r="AA11" s="89" t="str">
        <f>B17</f>
        <v>Elbow Flexion Strength (MRC)</v>
      </c>
      <c r="AB11" s="87">
        <f>_xlfn.NUMBERVALUE(D17)</f>
        <v>0</v>
      </c>
    </row>
    <row r="12" spans="1:28" s="14" customFormat="1" ht="10.95" customHeight="1" x14ac:dyDescent="0.25">
      <c r="A12" s="25"/>
      <c r="B12" s="70" t="s">
        <v>83</v>
      </c>
      <c r="C12" s="63"/>
      <c r="D12" s="74" t="str">
        <f>IF(C12="","",IF(C12="0 - Severe Loss","0",IF(C12="5 - Important Loss","5",IF(C12="10 - Moderate Loss","10",IF(C12="15 - Minimal Loss","15",IF(C12="20 - Normal","20"))))))</f>
        <v/>
      </c>
      <c r="E12" s="78" t="s">
        <v>43</v>
      </c>
      <c r="F12" s="78" t="s">
        <v>44</v>
      </c>
      <c r="G12" s="78" t="s">
        <v>45</v>
      </c>
      <c r="H12" s="78" t="s">
        <v>46</v>
      </c>
      <c r="I12" s="78" t="s">
        <v>37</v>
      </c>
      <c r="J12" s="15"/>
      <c r="K12" s="100" t="s">
        <v>23</v>
      </c>
      <c r="L12" s="101" t="str">
        <f>C15</f>
        <v/>
      </c>
      <c r="M12" s="26"/>
      <c r="AA12" s="88" t="str">
        <f>B14</f>
        <v>Elbow Flex-Ext Arc°</v>
      </c>
      <c r="AB12" s="87">
        <f>_xlfn.NUMBERVALUE(D14)</f>
        <v>0</v>
      </c>
    </row>
    <row r="13" spans="1:28" s="14" customFormat="1" ht="10.95" customHeight="1" x14ac:dyDescent="0.25">
      <c r="A13" s="25"/>
      <c r="B13" s="70" t="s">
        <v>84</v>
      </c>
      <c r="C13" s="63"/>
      <c r="D13" s="74" t="str">
        <f>IF(C13="","",IF(C13="0 - Severe Loss","0",IF(C13="5 - Important Loss","5",IF(C13="10 - Moderate Loss","10",IF(C13="15 - Minimal Loss","15",IF(C13="20 - Normal","20"))))))</f>
        <v/>
      </c>
      <c r="E13" s="78" t="s">
        <v>43</v>
      </c>
      <c r="F13" s="78" t="s">
        <v>44</v>
      </c>
      <c r="G13" s="78" t="s">
        <v>45</v>
      </c>
      <c r="H13" s="78" t="s">
        <v>46</v>
      </c>
      <c r="I13" s="78" t="s">
        <v>37</v>
      </c>
      <c r="J13" s="15"/>
      <c r="K13" s="103" t="s">
        <v>25</v>
      </c>
      <c r="L13" s="101" t="str">
        <f>C16</f>
        <v/>
      </c>
      <c r="M13" s="15"/>
      <c r="AA13" s="86" t="str">
        <f>B11</f>
        <v>Mean Function Loss Elbow Flex-Ext.</v>
      </c>
      <c r="AB13" s="87">
        <f>_xlfn.NUMBERVALUE(D11)</f>
        <v>0</v>
      </c>
    </row>
    <row r="14" spans="1:28" s="14" customFormat="1" ht="10.95" customHeight="1" x14ac:dyDescent="0.25">
      <c r="A14" s="25"/>
      <c r="B14" s="71" t="s">
        <v>16</v>
      </c>
      <c r="C14" s="73" t="str">
        <f>IF(ISBLANK(C22),"",C22-C23)</f>
        <v/>
      </c>
      <c r="D14" s="74" t="str">
        <f>IF(C22="","",IF(C14&gt;=130,"20",IF(C14&gt;=100,"15",IF(C14&gt;=70,"10",IF(C14&gt;=40,"5",IF(C14&lt;40,"0"))))))</f>
        <v/>
      </c>
      <c r="E14" s="77" t="s">
        <v>7</v>
      </c>
      <c r="F14" s="77" t="s">
        <v>9</v>
      </c>
      <c r="G14" s="77" t="s">
        <v>10</v>
      </c>
      <c r="H14" s="77" t="s">
        <v>11</v>
      </c>
      <c r="I14" s="77" t="s">
        <v>12</v>
      </c>
      <c r="J14" s="15"/>
      <c r="K14" s="100" t="s">
        <v>26</v>
      </c>
      <c r="L14" s="101" t="str">
        <f>IF(ISBLANK(C28),"",(C17/5)*100)</f>
        <v/>
      </c>
      <c r="M14" s="15"/>
      <c r="AA14" s="88" t="str">
        <f>B8</f>
        <v>Mean Pain Elbow Flex-Ext.</v>
      </c>
      <c r="AB14" s="87">
        <f>_xlfn.NUMBERVALUE(D8)</f>
        <v>0</v>
      </c>
    </row>
    <row r="15" spans="1:28" s="14" customFormat="1" ht="10.95" customHeight="1" x14ac:dyDescent="0.25">
      <c r="A15" s="25"/>
      <c r="B15" s="71" t="s">
        <v>17</v>
      </c>
      <c r="C15" s="73" t="str">
        <f>IF(ISBLANK(C24),"",C24+C25)</f>
        <v/>
      </c>
      <c r="D15" s="74" t="str">
        <f>IF(C24="","",IF(C15&gt;=150,"20",IF(C15&gt;=120,"15",IF(C15&gt;=80,"10",IF(C15&gt;=40,"5",IF(C15&lt;40,"0"))))))</f>
        <v/>
      </c>
      <c r="E15" s="77" t="s">
        <v>7</v>
      </c>
      <c r="F15" s="77" t="s">
        <v>0</v>
      </c>
      <c r="G15" s="77" t="s">
        <v>1</v>
      </c>
      <c r="H15" s="77" t="s">
        <v>19</v>
      </c>
      <c r="I15" s="77" t="s">
        <v>20</v>
      </c>
      <c r="J15" s="15"/>
      <c r="K15" s="104" t="s">
        <v>27</v>
      </c>
      <c r="L15" s="102" t="str">
        <f>IFERROR(_xlfn.NUMBERVALUE(E31),"")</f>
        <v/>
      </c>
      <c r="M15" s="15"/>
      <c r="AA15" s="90"/>
      <c r="AB15" s="90"/>
    </row>
    <row r="16" spans="1:28" s="14" customFormat="1" ht="10.95" customHeight="1" x14ac:dyDescent="0.25">
      <c r="A16" s="25"/>
      <c r="B16" s="71" t="s">
        <v>18</v>
      </c>
      <c r="C16" s="73" t="str">
        <f>IF(ISBLANK(C26),"",C26+C27)</f>
        <v/>
      </c>
      <c r="D16" s="74" t="str">
        <f>IF(C26="","",IF(C16&gt;=150,"20",IF(C16&gt;=110,"15",IF(C16&gt;=75,"10",IF(C16&gt;=30,"5",IF(C16&lt;30,"0"))))))</f>
        <v/>
      </c>
      <c r="E16" s="79" t="s">
        <v>47</v>
      </c>
      <c r="F16" s="79" t="s">
        <v>48</v>
      </c>
      <c r="G16" s="79" t="s">
        <v>49</v>
      </c>
      <c r="H16" s="79" t="s">
        <v>50</v>
      </c>
      <c r="I16" s="79" t="s">
        <v>20</v>
      </c>
      <c r="J16" s="15"/>
      <c r="K16" s="103" t="s">
        <v>28</v>
      </c>
      <c r="L16" s="102" t="str">
        <f>IFERROR(_xlfn.NUMBERVALUE(E32),"")</f>
        <v/>
      </c>
      <c r="M16" s="15"/>
      <c r="AA16" s="90"/>
      <c r="AB16" s="90"/>
    </row>
    <row r="17" spans="1:28" s="14" customFormat="1" ht="10.95" customHeight="1" x14ac:dyDescent="0.25">
      <c r="A17" s="25"/>
      <c r="B17" s="72" t="s">
        <v>13</v>
      </c>
      <c r="C17" s="119" t="str">
        <f>IF(C28="3.5","3,5",IF(ISBLANK(C28),"",C28))</f>
        <v/>
      </c>
      <c r="D17" s="74" t="str">
        <f>IF(C28="","",IF(C17&lt;3,"0",IF(C17=3,"5",IF(C17=3.5,"10",IF(C28="3.5","10",IF(C17=4,"15",IF(C17=5,"20")))))))</f>
        <v/>
      </c>
      <c r="E17" s="77" t="s">
        <v>21</v>
      </c>
      <c r="F17" s="77">
        <v>3</v>
      </c>
      <c r="G17" s="77">
        <v>3.5</v>
      </c>
      <c r="H17" s="77">
        <v>4</v>
      </c>
      <c r="I17" s="77">
        <v>5</v>
      </c>
      <c r="J17" s="27"/>
      <c r="K17" s="100" t="s">
        <v>29</v>
      </c>
      <c r="L17" s="102">
        <f>C37</f>
        <v>0</v>
      </c>
      <c r="M17" s="15"/>
      <c r="AA17" s="15"/>
      <c r="AB17" s="15"/>
    </row>
    <row r="18" spans="1:28" s="14" customFormat="1" ht="10.95" customHeight="1" x14ac:dyDescent="0.25">
      <c r="A18" s="25"/>
      <c r="B18" s="72" t="s">
        <v>85</v>
      </c>
      <c r="C18" s="113" t="str">
        <f>IFERROR(_xlfn.NUMBERVALUE(E31),"")</f>
        <v/>
      </c>
      <c r="D18" s="74" t="str">
        <f>IF(C18="","",IF(C18&lt;25,"0",IF(C18&lt;50,"5",IF(C18&lt;70,"10",IF(C18&lt;90,"15",IF(C18&gt;=90,"20"))))))</f>
        <v/>
      </c>
      <c r="E18" s="77" t="s">
        <v>6</v>
      </c>
      <c r="F18" s="77" t="s">
        <v>2</v>
      </c>
      <c r="G18" s="77" t="s">
        <v>4</v>
      </c>
      <c r="H18" s="77" t="s">
        <v>3</v>
      </c>
      <c r="I18" s="77" t="s">
        <v>5</v>
      </c>
      <c r="J18" s="15"/>
      <c r="K18" s="15"/>
      <c r="L18" s="21"/>
      <c r="M18" s="15"/>
      <c r="N18" s="15"/>
      <c r="O18" s="15"/>
    </row>
    <row r="19" spans="1:28" s="14" customFormat="1" ht="13.2" customHeight="1" x14ac:dyDescent="0.25">
      <c r="A19" s="25"/>
      <c r="B19" s="72" t="s">
        <v>86</v>
      </c>
      <c r="C19" s="113" t="str">
        <f>IFERROR(_xlfn.NUMBERVALUE(E32),"")</f>
        <v/>
      </c>
      <c r="D19" s="74" t="str">
        <f>IF(C19="","",IF(C19&lt;25,"0",IF(C19&lt;50,"5",IF(C19&lt;70,"10",IF(C19&lt;90,"15",IF(C19&gt;=90,"20"))))))</f>
        <v/>
      </c>
      <c r="E19" s="77" t="s">
        <v>6</v>
      </c>
      <c r="F19" s="77" t="s">
        <v>2</v>
      </c>
      <c r="G19" s="77" t="s">
        <v>4</v>
      </c>
      <c r="H19" s="77" t="s">
        <v>3</v>
      </c>
      <c r="I19" s="77" t="s">
        <v>5</v>
      </c>
      <c r="J19" s="15"/>
      <c r="K19" s="15"/>
      <c r="L19" s="21"/>
      <c r="M19" s="15"/>
      <c r="N19" s="15"/>
      <c r="O19" s="15"/>
    </row>
    <row r="20" spans="1:28" s="14" customFormat="1" ht="7.2" customHeight="1" x14ac:dyDescent="0.25">
      <c r="A20" s="25"/>
      <c r="B20" s="31"/>
      <c r="C20" s="32"/>
      <c r="D20" s="33"/>
      <c r="E20" s="34"/>
      <c r="F20" s="34"/>
      <c r="G20" s="34"/>
      <c r="H20" s="34"/>
      <c r="I20" s="34"/>
      <c r="J20" s="15"/>
      <c r="K20" s="15"/>
      <c r="L20" s="21"/>
      <c r="M20" s="15"/>
      <c r="N20" s="15"/>
    </row>
    <row r="21" spans="1:28" s="14" customFormat="1" ht="10.95" customHeight="1" x14ac:dyDescent="0.25">
      <c r="A21" s="25"/>
      <c r="B21" s="35"/>
      <c r="C21" s="33"/>
      <c r="D21" s="36" t="s">
        <v>55</v>
      </c>
      <c r="E21" s="15"/>
      <c r="F21" s="37"/>
      <c r="G21" s="37"/>
      <c r="H21" s="37"/>
      <c r="I21" s="37"/>
      <c r="J21" s="37"/>
      <c r="K21" s="15"/>
      <c r="L21" s="21"/>
      <c r="M21" s="37"/>
      <c r="N21" s="15"/>
      <c r="O21" s="15"/>
    </row>
    <row r="22" spans="1:28" s="43" customFormat="1" ht="10.95" customHeight="1" x14ac:dyDescent="0.25">
      <c r="A22" s="38"/>
      <c r="B22" s="80" t="s">
        <v>87</v>
      </c>
      <c r="C22" s="39"/>
      <c r="D22" s="65"/>
      <c r="E22" s="40"/>
      <c r="F22" s="15"/>
      <c r="G22" s="41"/>
      <c r="H22" s="41"/>
      <c r="I22" s="40"/>
      <c r="J22" s="42"/>
      <c r="K22" s="15"/>
      <c r="L22" s="21"/>
      <c r="M22" s="42"/>
      <c r="N22" s="35"/>
      <c r="O22" s="35"/>
    </row>
    <row r="23" spans="1:28" s="43" customFormat="1" ht="10.95" customHeight="1" x14ac:dyDescent="0.25">
      <c r="A23" s="38"/>
      <c r="B23" s="80" t="s">
        <v>98</v>
      </c>
      <c r="C23" s="39"/>
      <c r="D23" s="66"/>
      <c r="E23" s="40"/>
      <c r="F23" s="44"/>
      <c r="G23" s="41"/>
      <c r="H23" s="41"/>
      <c r="I23" s="40"/>
      <c r="J23" s="42"/>
      <c r="K23" s="45" t="s">
        <v>34</v>
      </c>
      <c r="L23" s="21"/>
      <c r="M23" s="42"/>
      <c r="N23" s="35"/>
      <c r="O23" s="35"/>
    </row>
    <row r="24" spans="1:28" s="6" customFormat="1" ht="10.95" customHeight="1" x14ac:dyDescent="0.25">
      <c r="A24" s="46"/>
      <c r="B24" s="80" t="s">
        <v>88</v>
      </c>
      <c r="C24" s="39"/>
      <c r="D24" s="66"/>
      <c r="E24" s="7"/>
      <c r="F24" s="29"/>
      <c r="G24" s="29"/>
      <c r="H24" s="7"/>
      <c r="I24" s="30"/>
      <c r="J24" s="28"/>
      <c r="K24" s="15"/>
      <c r="L24" s="21"/>
      <c r="M24" s="28"/>
      <c r="N24" s="7"/>
      <c r="O24" s="7"/>
    </row>
    <row r="25" spans="1:28" s="7" customFormat="1" ht="10.95" customHeight="1" x14ac:dyDescent="0.25">
      <c r="A25" s="46"/>
      <c r="B25" s="80" t="s">
        <v>89</v>
      </c>
      <c r="C25" s="39"/>
      <c r="D25" s="66"/>
      <c r="F25" s="29"/>
      <c r="G25" s="29"/>
      <c r="H25" s="29"/>
      <c r="I25" s="29"/>
      <c r="J25" s="29"/>
      <c r="K25" s="15"/>
      <c r="L25" s="21"/>
      <c r="M25" s="29"/>
    </row>
    <row r="26" spans="1:28" s="6" customFormat="1" ht="10.95" customHeight="1" x14ac:dyDescent="0.25">
      <c r="A26" s="46"/>
      <c r="B26" s="80" t="s">
        <v>90</v>
      </c>
      <c r="C26" s="39"/>
      <c r="D26" s="66"/>
      <c r="E26" s="7"/>
      <c r="F26" s="29"/>
      <c r="G26" s="29"/>
      <c r="H26" s="29"/>
      <c r="I26" s="29"/>
      <c r="J26" s="29"/>
      <c r="K26" s="15"/>
      <c r="L26" s="21"/>
      <c r="M26" s="29"/>
      <c r="N26" s="7"/>
    </row>
    <row r="27" spans="1:28" s="6" customFormat="1" ht="10.95" customHeight="1" x14ac:dyDescent="0.25">
      <c r="A27" s="46"/>
      <c r="B27" s="80" t="s">
        <v>91</v>
      </c>
      <c r="C27" s="39"/>
      <c r="D27" s="66"/>
      <c r="E27" s="124">
        <f>IF(D29="3.5","3,5",D29)</f>
        <v>0</v>
      </c>
      <c r="F27" s="29"/>
      <c r="G27" s="29"/>
      <c r="H27" s="7"/>
      <c r="I27" s="29"/>
      <c r="J27" s="29"/>
      <c r="K27" s="37"/>
      <c r="L27" s="47"/>
      <c r="M27" s="29"/>
      <c r="N27" s="7"/>
    </row>
    <row r="28" spans="1:28" s="6" customFormat="1" ht="10.95" customHeight="1" x14ac:dyDescent="0.25">
      <c r="A28" s="46"/>
      <c r="B28" s="96" t="s">
        <v>13</v>
      </c>
      <c r="C28" s="39"/>
      <c r="D28" s="67"/>
      <c r="E28" s="124">
        <f>IF(D30="3.5","3,5",D30)</f>
        <v>0</v>
      </c>
      <c r="F28" s="7"/>
      <c r="G28" s="7"/>
      <c r="H28" s="7"/>
      <c r="I28" s="7"/>
      <c r="J28" s="7"/>
      <c r="K28" s="42"/>
      <c r="L28" s="48"/>
      <c r="M28" s="29"/>
      <c r="N28" s="7"/>
    </row>
    <row r="29" spans="1:28" s="6" customFormat="1" ht="10.95" customHeight="1" x14ac:dyDescent="0.25">
      <c r="A29" s="46"/>
      <c r="B29" s="72" t="s">
        <v>70</v>
      </c>
      <c r="C29" s="39"/>
      <c r="D29" s="39"/>
      <c r="E29" s="124">
        <f>IF(C29="3.5","3,5",C29)</f>
        <v>0</v>
      </c>
      <c r="F29" s="49"/>
      <c r="G29" s="50"/>
      <c r="H29" s="51"/>
      <c r="I29" s="51"/>
      <c r="J29" s="51"/>
      <c r="K29" s="42"/>
      <c r="L29" s="48"/>
      <c r="M29" s="20"/>
      <c r="N29" s="7"/>
    </row>
    <row r="30" spans="1:28" s="6" customFormat="1" ht="10.95" customHeight="1" x14ac:dyDescent="0.25">
      <c r="A30" s="46"/>
      <c r="B30" s="72" t="s">
        <v>71</v>
      </c>
      <c r="C30" s="39"/>
      <c r="D30" s="39"/>
      <c r="E30" s="124">
        <f>IF(C30="3.5","3,5",C30)</f>
        <v>0</v>
      </c>
      <c r="F30" s="49"/>
      <c r="G30" s="50"/>
      <c r="H30" s="51"/>
      <c r="I30" s="51"/>
      <c r="J30" s="51"/>
      <c r="K30" s="28"/>
      <c r="L30" s="52"/>
      <c r="M30" s="20"/>
      <c r="N30" s="7"/>
    </row>
    <row r="31" spans="1:28" s="6" customFormat="1" ht="10.95" customHeight="1" x14ac:dyDescent="0.2">
      <c r="A31" s="46"/>
      <c r="B31" s="72" t="s">
        <v>92</v>
      </c>
      <c r="C31" s="81" t="str">
        <f>IF(ISBLANK(C29),"",_xlfn.NUMBERVALUE(E29+E30))</f>
        <v/>
      </c>
      <c r="D31" s="81" t="str">
        <f>IF(ISBLANK(D29),"",_xlfn.NUMBERVALUE(E27+E28))</f>
        <v/>
      </c>
      <c r="E31" s="109" t="e">
        <f>(C31/D31)*100</f>
        <v>#VALUE!</v>
      </c>
      <c r="F31" s="7"/>
      <c r="G31" s="41"/>
      <c r="H31" s="41"/>
      <c r="I31" s="41"/>
      <c r="J31" s="41"/>
      <c r="K31" s="29"/>
      <c r="L31" s="53"/>
      <c r="M31" s="44"/>
      <c r="N31" s="7"/>
    </row>
    <row r="32" spans="1:28" s="6" customFormat="1" ht="10.5" customHeight="1" x14ac:dyDescent="0.25">
      <c r="A32" s="46"/>
      <c r="B32" s="91" t="s">
        <v>72</v>
      </c>
      <c r="C32" s="92"/>
      <c r="D32" s="39"/>
      <c r="E32" s="109" t="e">
        <f>(C33/D33)*100</f>
        <v>#DIV/0!</v>
      </c>
      <c r="F32" s="49"/>
      <c r="G32" s="50"/>
      <c r="H32" s="51"/>
      <c r="I32" s="51"/>
      <c r="J32" s="51"/>
      <c r="K32" s="29"/>
      <c r="L32" s="53"/>
      <c r="M32" s="20"/>
      <c r="N32" s="7"/>
    </row>
    <row r="33" spans="1:14" s="6" customFormat="1" ht="10.5" customHeight="1" x14ac:dyDescent="0.25">
      <c r="A33" s="121" t="s">
        <v>15</v>
      </c>
      <c r="B33" s="120"/>
      <c r="C33" s="122">
        <f>IF(C32="3.5","3,5",C32)</f>
        <v>0</v>
      </c>
      <c r="D33" s="123">
        <f>IF(D32="3.5","3,5",D32)</f>
        <v>0</v>
      </c>
      <c r="E33" s="30"/>
      <c r="F33" s="49"/>
      <c r="G33" s="50"/>
      <c r="H33" s="51"/>
      <c r="I33" s="51"/>
      <c r="J33" s="51"/>
      <c r="K33" s="29"/>
      <c r="L33" s="53"/>
      <c r="M33" s="20"/>
      <c r="N33" s="7"/>
    </row>
    <row r="34" spans="1:14" s="6" customFormat="1" ht="12" customHeight="1" x14ac:dyDescent="0.25">
      <c r="A34" s="126" t="s">
        <v>57</v>
      </c>
      <c r="B34" s="127"/>
      <c r="C34" s="127"/>
      <c r="D34" s="127"/>
      <c r="E34" s="127"/>
      <c r="F34" s="49"/>
      <c r="G34" s="50"/>
      <c r="H34" s="51"/>
      <c r="I34" s="51"/>
      <c r="J34" s="51"/>
      <c r="K34" s="7"/>
      <c r="L34" s="58"/>
      <c r="M34" s="20"/>
      <c r="N34" s="7"/>
    </row>
    <row r="35" spans="1:14" s="6" customFormat="1" ht="11.25" customHeight="1" x14ac:dyDescent="0.25">
      <c r="A35" s="147" t="s">
        <v>58</v>
      </c>
      <c r="B35" s="148"/>
      <c r="C35" s="148"/>
      <c r="D35" s="148"/>
      <c r="E35" s="148"/>
      <c r="F35" s="148"/>
      <c r="G35" s="50"/>
      <c r="H35" s="51"/>
      <c r="I35" s="51"/>
      <c r="J35" s="51"/>
      <c r="K35" s="51"/>
      <c r="L35" s="59"/>
      <c r="M35" s="20"/>
      <c r="N35" s="7"/>
    </row>
    <row r="36" spans="1:14" s="6" customFormat="1" ht="13.8" thickBot="1" x14ac:dyDescent="0.3">
      <c r="A36" s="126" t="s">
        <v>59</v>
      </c>
      <c r="B36" s="127"/>
      <c r="C36" s="127"/>
      <c r="D36" s="127"/>
      <c r="E36" s="127"/>
      <c r="F36" s="141"/>
      <c r="G36" s="141"/>
      <c r="H36" s="141"/>
      <c r="I36" s="141"/>
      <c r="J36" s="141"/>
      <c r="K36" s="141"/>
      <c r="L36" s="142"/>
      <c r="M36" s="20"/>
      <c r="N36" s="7"/>
    </row>
    <row r="37" spans="1:14" s="60" customFormat="1" ht="19.95" customHeight="1" thickBot="1" x14ac:dyDescent="0.45">
      <c r="A37" s="128" t="s">
        <v>14</v>
      </c>
      <c r="B37" s="129"/>
      <c r="C37" s="130" cm="1">
        <f t="array" ref="C37">SUM(_xlfn.NUMBERVALUE(D8:D19))*0.4166</f>
        <v>0</v>
      </c>
      <c r="D37" s="131"/>
      <c r="E37" s="138" t="str">
        <f>IF(C37&lt;50,"Poor [0-50[",IF(C37&lt;70,"Fair [50-70[",IF(C37&lt;90,"Good [70-90[",IF(C37&lt;=100,"Excellent [90-100"))))</f>
        <v>Poor [0-50[</v>
      </c>
      <c r="F37" s="139"/>
      <c r="G37" s="139"/>
      <c r="H37" s="139"/>
      <c r="I37" s="139"/>
      <c r="J37" s="139"/>
      <c r="K37" s="139"/>
      <c r="L37" s="140"/>
      <c r="M37" s="54"/>
    </row>
    <row r="38" spans="1:14" ht="17.399999999999999" x14ac:dyDescent="0.2">
      <c r="I38" s="54"/>
      <c r="J38" s="55"/>
      <c r="K38" s="7"/>
      <c r="L38" s="7"/>
    </row>
    <row r="39" spans="1:14" s="2" customFormat="1" ht="11.4" x14ac:dyDescent="0.2">
      <c r="C39" s="56"/>
      <c r="I39" s="56"/>
      <c r="J39" s="57"/>
      <c r="K39" s="7"/>
      <c r="L39" s="7"/>
      <c r="M39" s="15"/>
    </row>
    <row r="40" spans="1:14" s="2" customFormat="1" ht="11.4" x14ac:dyDescent="0.2">
      <c r="C40" s="56"/>
      <c r="H40" s="15"/>
      <c r="J40" s="3"/>
      <c r="K40" s="7"/>
      <c r="L40" s="7"/>
      <c r="M40" s="15"/>
    </row>
    <row r="41" spans="1:14" ht="13.2" x14ac:dyDescent="0.25">
      <c r="A41" s="2"/>
      <c r="B41" s="2"/>
      <c r="C41" s="56"/>
      <c r="D41" s="2"/>
      <c r="E41" s="2"/>
      <c r="F41" s="2"/>
      <c r="G41" s="2"/>
      <c r="H41" s="62"/>
      <c r="I41" s="2"/>
      <c r="J41" s="3"/>
      <c r="K41" s="7"/>
      <c r="L41" s="7"/>
    </row>
    <row r="42" spans="1:14" ht="11.4" x14ac:dyDescent="0.2">
      <c r="I42" s="2"/>
      <c r="J42" s="3"/>
      <c r="K42" s="7"/>
      <c r="L42" s="7"/>
    </row>
    <row r="43" spans="1:14" ht="11.4" x14ac:dyDescent="0.2">
      <c r="I43" s="2"/>
      <c r="J43" s="3"/>
      <c r="K43" s="7"/>
      <c r="L43" s="7"/>
    </row>
    <row r="44" spans="1:14" x14ac:dyDescent="0.2">
      <c r="I44" s="2"/>
      <c r="J44" s="3"/>
      <c r="K44" s="60"/>
      <c r="L44" s="60"/>
    </row>
    <row r="45" spans="1:14" x14ac:dyDescent="0.2">
      <c r="C45" s="56"/>
      <c r="I45" s="2"/>
      <c r="J45" s="3"/>
    </row>
    <row r="46" spans="1:14" x14ac:dyDescent="0.2">
      <c r="I46" s="2"/>
      <c r="J46" s="3"/>
    </row>
    <row r="47" spans="1:14" x14ac:dyDescent="0.2">
      <c r="I47" s="2"/>
      <c r="J47" s="3"/>
    </row>
  </sheetData>
  <sheetProtection algorithmName="SHA-512" hashValue="c+5yyk5BN4Q+v5JYw5dh1gxVIwUtIzsgpDtvgg/QfMJX0/Ew3yjuXRdu5c18D6uvbLa0dtJeKDsrXGYVzDkFkA==" saltValue="XzdUy+lzeQdllga+BoqsuQ==" spinCount="100000" sheet="1" formatCells="0" formatColumns="0" formatRows="0" insertColumns="0" insertRows="0" insertHyperlinks="0" selectLockedCells="1"/>
  <mergeCells count="19">
    <mergeCell ref="C2:D2"/>
    <mergeCell ref="C3:D3"/>
    <mergeCell ref="A4:B4"/>
    <mergeCell ref="A34:E34"/>
    <mergeCell ref="A37:B37"/>
    <mergeCell ref="C37:D37"/>
    <mergeCell ref="A1:E1"/>
    <mergeCell ref="D4:F4"/>
    <mergeCell ref="E37:L37"/>
    <mergeCell ref="F36:L36"/>
    <mergeCell ref="A36:E36"/>
    <mergeCell ref="I4:J4"/>
    <mergeCell ref="B7:C7"/>
    <mergeCell ref="A35:F35"/>
    <mergeCell ref="I1:J1"/>
    <mergeCell ref="I2:J2"/>
    <mergeCell ref="I3:J3"/>
    <mergeCell ref="A2:B2"/>
    <mergeCell ref="A3:B3"/>
  </mergeCells>
  <phoneticPr fontId="1" type="noConversion"/>
  <dataValidations count="2">
    <dataValidation type="list" allowBlank="1" showInputMessage="1" showErrorMessage="1" sqref="C8:C10" xr:uid="{D3281A2C-B37A-40B1-A630-45A16BFFE0AA}">
      <formula1>Pain2</formula1>
    </dataValidation>
    <dataValidation type="list" allowBlank="1" showInputMessage="1" showErrorMessage="1" sqref="C11:C13" xr:uid="{46C658B8-E9B4-43EB-B60F-1EAC9046A4F1}">
      <formula1>Function5</formula1>
    </dataValidation>
  </dataValidations>
  <pageMargins left="0.25" right="0.25" top="0.75" bottom="0.75" header="0.3" footer="0.3"/>
  <pageSetup paperSize="9" scale="95" orientation="landscape" r:id="rId1"/>
  <headerFooter alignWithMargins="0">
    <oddHeader>Page &amp;P&amp;RLYON WRIST SCORE.xls</oddHeader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3E311-6ADA-49C8-941F-0086FE4B082D}">
  <sheetPr codeName="Feuil2"/>
  <dimension ref="A1:C5"/>
  <sheetViews>
    <sheetView workbookViewId="0">
      <selection activeCell="E6" sqref="E6"/>
    </sheetView>
  </sheetViews>
  <sheetFormatPr baseColWidth="10" defaultRowHeight="13.2" x14ac:dyDescent="0.25"/>
  <sheetData>
    <row r="1" spans="1:3" x14ac:dyDescent="0.25">
      <c r="A1" t="s">
        <v>60</v>
      </c>
      <c r="C1" t="s">
        <v>61</v>
      </c>
    </row>
    <row r="2" spans="1:3" x14ac:dyDescent="0.25">
      <c r="A2" t="s">
        <v>62</v>
      </c>
      <c r="C2" t="s">
        <v>63</v>
      </c>
    </row>
    <row r="3" spans="1:3" x14ac:dyDescent="0.25">
      <c r="A3" t="s">
        <v>64</v>
      </c>
      <c r="C3" t="s">
        <v>65</v>
      </c>
    </row>
    <row r="4" spans="1:3" x14ac:dyDescent="0.25">
      <c r="A4" t="s">
        <v>66</v>
      </c>
      <c r="C4" t="s">
        <v>67</v>
      </c>
    </row>
    <row r="5" spans="1:3" x14ac:dyDescent="0.25">
      <c r="A5" t="s">
        <v>68</v>
      </c>
      <c r="C5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A6853-2F35-41F7-BA42-A7AB9F9757BC}">
  <sheetPr codeName="Feuil3"/>
  <dimension ref="A1:A5"/>
  <sheetViews>
    <sheetView workbookViewId="0">
      <selection sqref="A1:A5"/>
    </sheetView>
  </sheetViews>
  <sheetFormatPr baseColWidth="10" defaultRowHeight="13.2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40</v>
      </c>
    </row>
    <row r="4" spans="1:1" x14ac:dyDescent="0.25">
      <c r="A4" t="s">
        <v>54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A8BF0-3603-4A3A-B28E-43830AC0FA1E}">
  <sheetPr codeName="Feuil4"/>
  <dimension ref="A1:A5"/>
  <sheetViews>
    <sheetView workbookViewId="0">
      <selection sqref="A1:A5"/>
    </sheetView>
  </sheetViews>
  <sheetFormatPr baseColWidth="10" defaultRowHeight="13.2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Lyon Forearm Clinical Form</vt:lpstr>
      <vt:lpstr>Feuil1</vt:lpstr>
      <vt:lpstr>Pain</vt:lpstr>
      <vt:lpstr>Function</vt:lpstr>
      <vt:lpstr>Function3</vt:lpstr>
      <vt:lpstr>Function5</vt:lpstr>
      <vt:lpstr>Pain</vt:lpstr>
      <vt:lpstr>Pain2</vt:lpstr>
    </vt:vector>
  </TitlesOfParts>
  <Company>GH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</dc:creator>
  <cp:lastModifiedBy>Mireille Orjollet</cp:lastModifiedBy>
  <cp:lastPrinted>2022-01-29T08:19:32Z</cp:lastPrinted>
  <dcterms:created xsi:type="dcterms:W3CDTF">1997-05-28T08:59:08Z</dcterms:created>
  <dcterms:modified xsi:type="dcterms:W3CDTF">2023-01-14T08:29:08Z</dcterms:modified>
</cp:coreProperties>
</file>